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5" i="1" l="1"/>
  <c r="E35" i="1"/>
  <c r="E29" i="1"/>
  <c r="D12" i="1"/>
  <c r="E27" i="1"/>
  <c r="E17" i="1"/>
  <c r="E11" i="1"/>
  <c r="E37" i="1" l="1"/>
  <c r="E8" i="1"/>
  <c r="E14" i="1"/>
  <c r="E38" i="1"/>
  <c r="E21" i="1"/>
  <c r="E9" i="1"/>
  <c r="E26" i="1"/>
  <c r="E25" i="1" s="1"/>
  <c r="E34" i="1"/>
  <c r="E32" i="1"/>
  <c r="E20" i="1"/>
  <c r="E18" i="1"/>
  <c r="E31" i="1" l="1"/>
  <c r="E6" i="1"/>
  <c r="D6" i="1"/>
  <c r="F31" i="1" l="1"/>
  <c r="E36" i="1"/>
  <c r="F12" i="1"/>
  <c r="E28" i="1" l="1"/>
  <c r="D19" i="1"/>
  <c r="D31" i="1"/>
  <c r="E33" i="1"/>
  <c r="F25" i="1"/>
  <c r="F39" i="1" s="1"/>
  <c r="E19" i="1" l="1"/>
  <c r="D39" i="1"/>
  <c r="E30" i="1"/>
  <c r="E15" i="1"/>
  <c r="E16" i="1"/>
  <c r="E12" i="1" s="1"/>
  <c r="E10" i="1"/>
  <c r="E39" i="1" l="1"/>
  <c r="G31" i="1"/>
  <c r="G25" i="1"/>
  <c r="G12" i="1" l="1"/>
  <c r="G6" i="1"/>
  <c r="G36" i="1" l="1"/>
  <c r="G40" i="1"/>
</calcChain>
</file>

<file path=xl/sharedStrings.xml><?xml version="1.0" encoding="utf-8"?>
<sst xmlns="http://schemas.openxmlformats.org/spreadsheetml/2006/main" count="71" uniqueCount="45">
  <si>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</si>
  <si>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</si>
  <si>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</si>
  <si>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</si>
  <si>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</si>
  <si>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</si>
  <si>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</si>
  <si>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</si>
  <si>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</si>
  <si>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</si>
  <si>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</si>
  <si>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</si>
  <si>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</si>
  <si>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съем показаний индив.приб.учета</t>
  </si>
  <si>
    <t>Вывоз мусора</t>
  </si>
  <si>
    <t>услуги сторонней организации</t>
  </si>
  <si>
    <t>зарплата обслуж.перс с отчислен.</t>
  </si>
  <si>
    <t xml:space="preserve"> руб.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</si>
  <si>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</si>
  <si>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</si>
  <si>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</si>
  <si>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</si>
  <si>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План</t>
  </si>
  <si>
    <t>Тариф 2017</t>
  </si>
  <si>
    <t>ОТЧЕТ ПО СТАТЬЕ " Содержание и ремонт жилья"</t>
  </si>
  <si>
    <t>Оплата труда по уборке МОП</t>
  </si>
  <si>
    <t>ж.д.по ул.ЮПИТЕРА 3</t>
  </si>
  <si>
    <t xml:space="preserve">Налог усн  </t>
  </si>
  <si>
    <t>Прибыль УК</t>
  </si>
  <si>
    <t>инвентарь,сантехматер.1808,7</t>
  </si>
  <si>
    <t>услуги ркц ,паспорт.прогр 1с</t>
  </si>
  <si>
    <t>Прочие :усл. банк,аренда, сайт,канцтов,гсм</t>
  </si>
  <si>
    <t>за 2018год</t>
  </si>
  <si>
    <t>2018г</t>
  </si>
  <si>
    <t>благоустройство,перенос дет.площадки</t>
  </si>
  <si>
    <t>установка полусфер,покраска бардюр, озеленение</t>
  </si>
  <si>
    <t>инвентарь,спецодежда, (соль,песок).</t>
  </si>
  <si>
    <t>Оплата труда по уборке территории,чистка снега</t>
  </si>
  <si>
    <t>инвен.х/матер.-405, эл.матер-1426,4</t>
  </si>
  <si>
    <t xml:space="preserve"> ремонт кровли</t>
  </si>
  <si>
    <t>услуги электрика</t>
  </si>
  <si>
    <t xml:space="preserve">Аварийный ремонт сист.отопления </t>
  </si>
  <si>
    <t>замена метал.труб на пластиковые ГВС,отоплен</t>
  </si>
  <si>
    <t xml:space="preserve">манометры,клапан регулятор на ГВС </t>
  </si>
  <si>
    <t>наладка насоса на отопление,обслед.венканалов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</si>
</sst>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5" fillId="0" borderId="2" xfId="0" applyNumberFormat="1" applyFont="1" applyBorder="1"/>
    <xf numFmtId="0" fontId="7" fillId="0" borderId="0" xfId="0" applyFont="1"/>
    <xf numFmtId="0" fontId="0" fillId="0" borderId="0" xfId="0" applyFont="1"/>
    <xf numFmtId="0" fontId="5" fillId="0" borderId="6" xfId="0" applyFont="1" applyBorder="1"/>
    <xf numFmtId="0" fontId="1" fillId="0" borderId="7" xfId="0" applyFont="1" applyBorder="1"/>
    <xf numFmtId="0" fontId="7" fillId="0" borderId="0" xfId="0" applyFont="1" applyFill="1" applyBorder="1"/>
    <xf numFmtId="0" fontId="0" fillId="0" borderId="0" xfId="0" applyBorder="1"/>
    <xf numFmtId="0" fontId="0" fillId="0" borderId="7" xfId="0" applyFont="1" applyBorder="1"/>
    <xf numFmtId="0" fontId="4" fillId="0" borderId="8" xfId="0" applyFont="1" applyBorder="1"/>
    <xf numFmtId="0" fontId="4" fillId="0" borderId="13" xfId="0" applyFont="1" applyBorder="1"/>
    <xf numFmtId="2" fontId="5" fillId="0" borderId="1" xfId="0" applyNumberFormat="1" applyFont="1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5" fillId="0" borderId="4" xfId="0" applyFont="1" applyBorder="1"/>
    <xf numFmtId="0" fontId="5" fillId="0" borderId="10" xfId="0" applyFont="1" applyBorder="1"/>
    <xf numFmtId="0" fontId="8" fillId="0" borderId="0" xfId="0" applyFont="1" applyAlignme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workbookViewId="0">
      <selection activeCell="D27" sqref="D27"/>
    </sheetView>
  </sheetViews>
  <sheetFormatPr defaultRowHeight="13.2" x14ac:dyDescent="0.25"/>
  <cols>
    <col min="1" max="1" width="5.88671875" customWidth="1"/>
    <col min="2" max="2" width="47.5546875" customWidth="1"/>
    <col min="3" max="3" width="14.44140625" customWidth="1"/>
    <col min="4" max="4" width="13.6640625" customWidth="1"/>
    <col min="5" max="5" width="15.6640625" customWidth="1"/>
    <col min="6" max="6" width="13.109375" customWidth="1"/>
    <col min="7" max="7" width="10.6640625" hidden="1" customWidth="1"/>
    <col min="8" max="8" width="12" customWidth="1"/>
  </cols>
  <sheetData>
    <row r="1" spans="1:8" ht="17.399999999999999" x14ac:dyDescent="0.3">
      <c r="A1" s="31"/>
      <c r="B1" s="61" t="s">
        <v>24</v>
      </c>
      <c r="C1" s="61"/>
      <c r="D1" s="62" t="s">
        <v>32</v>
      </c>
      <c r="E1" s="2"/>
      <c r="G1" s="2"/>
      <c r="H1" s="7"/>
    </row>
    <row r="2" spans="1:8" ht="17.399999999999999" x14ac:dyDescent="0.3">
      <c r="A2" s="1"/>
      <c r="B2" s="62" t="s">
        <v>26</v>
      </c>
      <c r="C2" s="2"/>
      <c r="E2" s="2"/>
      <c r="F2" s="2"/>
      <c r="G2" s="2"/>
      <c r="H2" s="7"/>
    </row>
    <row r="3" spans="1:8" ht="15.6" thickBot="1" x14ac:dyDescent="0.3">
      <c r="A3" s="1"/>
      <c r="C3" s="1"/>
      <c r="D3" s="1"/>
      <c r="E3" s="47">
        <v>1458.2</v>
      </c>
      <c r="F3" s="1"/>
      <c r="G3" s="1">
        <v>9318.4</v>
      </c>
    </row>
    <row r="4" spans="1:8" ht="13.8" x14ac:dyDescent="0.25">
      <c r="A4" s="9" t="s">
        <v>0</v>
      </c>
      <c r="B4" s="3" t="s">
        <v>2</v>
      </c>
      <c r="C4" s="9" t="s">
        <v>4</v>
      </c>
      <c r="D4" s="36" t="s">
        <v>21</v>
      </c>
      <c r="E4" s="36" t="s">
        <v>20</v>
      </c>
      <c r="F4" s="36" t="s">
        <v>22</v>
      </c>
      <c r="G4" s="36" t="s">
        <v>23</v>
      </c>
    </row>
    <row r="5" spans="1:8" ht="23.25" customHeight="1" thickBot="1" x14ac:dyDescent="0.3">
      <c r="A5" s="4"/>
      <c r="B5" s="8"/>
      <c r="C5" s="35" t="s">
        <v>3</v>
      </c>
      <c r="D5" s="35" t="s">
        <v>33</v>
      </c>
      <c r="E5" s="35" t="s">
        <v>1</v>
      </c>
      <c r="F5" s="35" t="s">
        <v>1</v>
      </c>
      <c r="G5" s="35" t="s">
        <v>1</v>
      </c>
    </row>
    <row r="6" spans="1:8" x14ac:dyDescent="0.25">
      <c r="A6" s="15">
        <v>1</v>
      </c>
      <c r="B6" s="16" t="s">
        <v>18</v>
      </c>
      <c r="C6" s="24" t="s">
        <v>9</v>
      </c>
      <c r="D6" s="16">
        <f>D8+D9+D10+D11</f>
        <v>67769.710000000006</v>
      </c>
      <c r="E6" s="37">
        <f>E8+E9</f>
        <v>3.3495018445642497</v>
      </c>
      <c r="F6" s="16">
        <v>2.72</v>
      </c>
      <c r="G6" s="37">
        <f>G8+G9+G10+G11</f>
        <v>2.0100000000000002</v>
      </c>
    </row>
    <row r="7" spans="1:8" ht="11.4" customHeight="1" thickBot="1" x14ac:dyDescent="0.3">
      <c r="A7" s="17"/>
      <c r="B7" s="18"/>
      <c r="C7" s="25"/>
      <c r="D7" s="18"/>
      <c r="E7" s="39"/>
      <c r="F7" s="18"/>
      <c r="G7" s="18"/>
    </row>
    <row r="8" spans="1:8" ht="18" customHeight="1" x14ac:dyDescent="0.25">
      <c r="A8" s="12"/>
      <c r="B8" s="13" t="s">
        <v>37</v>
      </c>
      <c r="C8" s="14" t="s">
        <v>9</v>
      </c>
      <c r="D8" s="13">
        <v>55316</v>
      </c>
      <c r="E8" s="38">
        <f>D8/E3/13</f>
        <v>2.9180338246309989</v>
      </c>
      <c r="F8" s="13">
        <v>2.54</v>
      </c>
      <c r="G8" s="13">
        <v>1.82</v>
      </c>
    </row>
    <row r="9" spans="1:8" ht="18" customHeight="1" x14ac:dyDescent="0.25">
      <c r="A9" s="12"/>
      <c r="B9" s="13" t="s">
        <v>35</v>
      </c>
      <c r="C9" s="14"/>
      <c r="D9" s="13">
        <v>7550</v>
      </c>
      <c r="E9" s="38">
        <f>D9/E3/12</f>
        <v>0.43146801993325101</v>
      </c>
      <c r="F9" s="13">
        <v>0.01</v>
      </c>
      <c r="G9" s="13">
        <v>0.05</v>
      </c>
    </row>
    <row r="10" spans="1:8" ht="17.399999999999999" customHeight="1" x14ac:dyDescent="0.25">
      <c r="A10" s="12"/>
      <c r="B10" s="13" t="s">
        <v>36</v>
      </c>
      <c r="C10" s="14" t="s">
        <v>9</v>
      </c>
      <c r="D10" s="13">
        <v>2822.21</v>
      </c>
      <c r="E10" s="38">
        <f>D10/E3/12</f>
        <v>0.16128388881269143</v>
      </c>
      <c r="F10" s="13">
        <v>0.17</v>
      </c>
      <c r="G10" s="13">
        <v>0.04</v>
      </c>
    </row>
    <row r="11" spans="1:8" ht="18" customHeight="1" thickBot="1" x14ac:dyDescent="0.3">
      <c r="A11" s="12"/>
      <c r="B11" s="13" t="s">
        <v>34</v>
      </c>
      <c r="C11" s="14" t="s">
        <v>9</v>
      </c>
      <c r="D11" s="13">
        <v>2081.5</v>
      </c>
      <c r="E11" s="38">
        <f>D11/12/G3</f>
        <v>1.8614604796245424E-2</v>
      </c>
      <c r="F11" s="13"/>
      <c r="G11" s="13">
        <v>0.1</v>
      </c>
    </row>
    <row r="12" spans="1:8" x14ac:dyDescent="0.25">
      <c r="A12" s="16">
        <v>2</v>
      </c>
      <c r="B12" s="16" t="s">
        <v>6</v>
      </c>
      <c r="C12" s="23" t="s">
        <v>9</v>
      </c>
      <c r="D12" s="16">
        <f>D14+D15+D16+D18+D17</f>
        <v>72007.03</v>
      </c>
      <c r="E12" s="37">
        <f>E14+E15+E16+E18+E17</f>
        <v>3.8732480156427491</v>
      </c>
      <c r="F12" s="16">
        <f>F14+F15+F16+F18</f>
        <v>3.0199999999999996</v>
      </c>
      <c r="G12" s="16">
        <f>G14+G15+G16+G18</f>
        <v>3.8899999999999997</v>
      </c>
    </row>
    <row r="13" spans="1:8" ht="15" customHeight="1" thickBot="1" x14ac:dyDescent="0.3">
      <c r="A13" s="18"/>
      <c r="B13" s="18" t="s">
        <v>5</v>
      </c>
      <c r="C13" s="26"/>
      <c r="D13" s="18"/>
      <c r="E13" s="39"/>
      <c r="F13" s="18"/>
      <c r="G13" s="18"/>
    </row>
    <row r="14" spans="1:8" ht="20.25" customHeight="1" x14ac:dyDescent="0.25">
      <c r="A14" s="6"/>
      <c r="B14" s="13" t="s">
        <v>25</v>
      </c>
      <c r="C14" s="13" t="s">
        <v>11</v>
      </c>
      <c r="D14" s="13">
        <v>55008.03</v>
      </c>
      <c r="E14" s="38">
        <f>D14/E3/13</f>
        <v>2.9017877678486648</v>
      </c>
      <c r="F14" s="13">
        <v>2.3199999999999998</v>
      </c>
      <c r="G14" s="13">
        <v>2.5299999999999998</v>
      </c>
    </row>
    <row r="15" spans="1:8" ht="20.25" customHeight="1" x14ac:dyDescent="0.25">
      <c r="A15" s="6"/>
      <c r="B15" s="13" t="s">
        <v>38</v>
      </c>
      <c r="C15" s="13" t="s">
        <v>11</v>
      </c>
      <c r="D15" s="13">
        <v>1831.4</v>
      </c>
      <c r="E15" s="38">
        <f>D15/E3/12</f>
        <v>0.10466099757692132</v>
      </c>
      <c r="F15" s="13">
        <v>0.3</v>
      </c>
      <c r="G15" s="13">
        <v>0.1</v>
      </c>
    </row>
    <row r="16" spans="1:8" ht="20.25" customHeight="1" x14ac:dyDescent="0.25">
      <c r="A16" s="6"/>
      <c r="B16" s="13" t="s">
        <v>39</v>
      </c>
      <c r="C16" s="13" t="s">
        <v>11</v>
      </c>
      <c r="D16" s="13">
        <v>1489.6</v>
      </c>
      <c r="E16" s="38">
        <f>D16/E3/12</f>
        <v>8.5127783111598757E-2</v>
      </c>
      <c r="F16" s="13">
        <v>0.1</v>
      </c>
      <c r="G16" s="13">
        <v>0.06</v>
      </c>
    </row>
    <row r="17" spans="1:8" ht="20.25" customHeight="1" x14ac:dyDescent="0.25">
      <c r="A17" s="6"/>
      <c r="B17" s="13" t="s">
        <v>40</v>
      </c>
      <c r="C17" s="13"/>
      <c r="D17" s="13">
        <v>8428</v>
      </c>
      <c r="E17" s="38">
        <f>D17/12/E3</f>
        <v>0.48164403602615097</v>
      </c>
      <c r="F17" s="13"/>
      <c r="G17" s="13"/>
    </row>
    <row r="18" spans="1:8" ht="20.25" customHeight="1" thickBot="1" x14ac:dyDescent="0.3">
      <c r="A18" s="6"/>
      <c r="B18" s="13" t="s">
        <v>13</v>
      </c>
      <c r="C18" s="13" t="s">
        <v>11</v>
      </c>
      <c r="D18" s="13">
        <v>5250</v>
      </c>
      <c r="E18" s="38">
        <f>D18/1458.2/12</f>
        <v>0.30002743107941293</v>
      </c>
      <c r="F18" s="13">
        <v>0.3</v>
      </c>
      <c r="G18" s="13">
        <v>1.2</v>
      </c>
    </row>
    <row r="19" spans="1:8" ht="24.6" customHeight="1" thickBot="1" x14ac:dyDescent="0.3">
      <c r="A19" s="33">
        <v>3</v>
      </c>
      <c r="B19" s="11" t="s">
        <v>14</v>
      </c>
      <c r="C19" s="34" t="s">
        <v>9</v>
      </c>
      <c r="D19" s="33">
        <f>D21+D20</f>
        <v>70764.61</v>
      </c>
      <c r="E19" s="40">
        <f>D19/E3/12</f>
        <v>4.0440617427879122</v>
      </c>
      <c r="F19" s="54">
        <v>3.67</v>
      </c>
      <c r="G19" s="11">
        <v>2.73</v>
      </c>
    </row>
    <row r="20" spans="1:8" ht="19.2" hidden="1" customHeight="1" x14ac:dyDescent="0.25">
      <c r="A20" s="21"/>
      <c r="B20" s="13"/>
      <c r="C20" s="30"/>
      <c r="D20" s="52"/>
      <c r="E20" s="55">
        <f>D20/12/E3</f>
        <v>0</v>
      </c>
      <c r="F20" s="53"/>
      <c r="G20" s="20"/>
    </row>
    <row r="21" spans="1:8" ht="21" customHeight="1" thickBot="1" x14ac:dyDescent="0.3">
      <c r="A21" s="17"/>
      <c r="B21" s="48" t="s">
        <v>15</v>
      </c>
      <c r="C21" s="25" t="s">
        <v>11</v>
      </c>
      <c r="D21" s="59">
        <v>70764.61</v>
      </c>
      <c r="E21" s="45">
        <f>D21/E3/12</f>
        <v>4.0440617427879122</v>
      </c>
      <c r="F21" s="60">
        <v>3.67</v>
      </c>
      <c r="G21" s="13">
        <v>2.2000000000000002</v>
      </c>
    </row>
    <row r="22" spans="1:8" ht="0.6" customHeight="1" thickBot="1" x14ac:dyDescent="0.3">
      <c r="A22" s="12"/>
      <c r="B22" s="13"/>
      <c r="C22" s="30" t="s">
        <v>9</v>
      </c>
      <c r="D22" s="13"/>
      <c r="E22" s="38"/>
      <c r="F22" s="13"/>
      <c r="G22" s="13">
        <v>0.12</v>
      </c>
    </row>
    <row r="23" spans="1:8" x14ac:dyDescent="0.25">
      <c r="A23" s="16">
        <v>4</v>
      </c>
      <c r="B23" s="20" t="s">
        <v>7</v>
      </c>
      <c r="C23" s="23" t="s">
        <v>9</v>
      </c>
      <c r="D23" s="16"/>
      <c r="E23" s="37"/>
      <c r="F23" s="16"/>
      <c r="G23" s="16"/>
    </row>
    <row r="24" spans="1:8" x14ac:dyDescent="0.25">
      <c r="A24" s="20"/>
      <c r="B24" s="20" t="s">
        <v>8</v>
      </c>
      <c r="C24" s="22"/>
      <c r="D24" s="20"/>
      <c r="E24" s="41"/>
      <c r="F24" s="20"/>
      <c r="G24" s="20"/>
    </row>
    <row r="25" spans="1:8" ht="13.8" thickBot="1" x14ac:dyDescent="0.3">
      <c r="A25" s="18"/>
      <c r="B25" s="18" t="s">
        <v>19</v>
      </c>
      <c r="C25" s="22"/>
      <c r="D25" s="39">
        <f>D26+D28+D30+D27+D29</f>
        <v>70429.909999999989</v>
      </c>
      <c r="E25" s="39">
        <f>E26+E28+E30+E27+E29</f>
        <v>3.7932374916036284</v>
      </c>
      <c r="F25" s="18">
        <f>F26+F28+F30</f>
        <v>3.85</v>
      </c>
      <c r="G25" s="18" t="e">
        <f>G26+#REF!+G28+G30</f>
        <v>#REF!</v>
      </c>
    </row>
    <row r="26" spans="1:8" ht="20.399999999999999" customHeight="1" x14ac:dyDescent="0.25">
      <c r="A26" s="27"/>
      <c r="B26" s="29" t="s">
        <v>16</v>
      </c>
      <c r="C26" s="28" t="s">
        <v>11</v>
      </c>
      <c r="D26" s="13">
        <v>52706.2</v>
      </c>
      <c r="E26" s="38">
        <f>D26/E3/13</f>
        <v>2.7803614572233419</v>
      </c>
      <c r="F26" s="13">
        <v>3.2</v>
      </c>
      <c r="G26" s="13">
        <v>2.08</v>
      </c>
    </row>
    <row r="27" spans="1:8" ht="20.399999999999999" customHeight="1" x14ac:dyDescent="0.25">
      <c r="A27" s="27"/>
      <c r="B27" s="12" t="s">
        <v>44</v>
      </c>
      <c r="C27" s="13" t="s">
        <v>9</v>
      </c>
      <c r="D27" s="13">
        <v>3023.86</v>
      </c>
      <c r="E27" s="38">
        <f>D27/12/E3</f>
        <v>0.17280779957024642</v>
      </c>
      <c r="F27" s="13"/>
      <c r="G27" s="13"/>
    </row>
    <row r="28" spans="1:8" ht="19.2" customHeight="1" x14ac:dyDescent="0.25">
      <c r="A28" s="27"/>
      <c r="B28" s="12" t="s">
        <v>42</v>
      </c>
      <c r="C28" s="13" t="s">
        <v>11</v>
      </c>
      <c r="D28" s="6">
        <v>5425</v>
      </c>
      <c r="E28" s="42">
        <f>D28/E3/12</f>
        <v>0.31002834544872676</v>
      </c>
      <c r="F28" s="6">
        <v>0.6</v>
      </c>
      <c r="G28" s="6">
        <v>0.5</v>
      </c>
    </row>
    <row r="29" spans="1:8" ht="17.399999999999999" customHeight="1" x14ac:dyDescent="0.25">
      <c r="A29" s="27"/>
      <c r="B29" s="12" t="s">
        <v>43</v>
      </c>
      <c r="C29" s="13" t="s">
        <v>9</v>
      </c>
      <c r="D29" s="6">
        <v>7466.15</v>
      </c>
      <c r="E29" s="42">
        <f>D29/12/E3</f>
        <v>0.426676153248297</v>
      </c>
      <c r="F29" s="6"/>
      <c r="G29" s="6"/>
    </row>
    <row r="30" spans="1:8" ht="21" customHeight="1" thickBot="1" x14ac:dyDescent="0.3">
      <c r="A30" s="27"/>
      <c r="B30" s="59" t="s">
        <v>29</v>
      </c>
      <c r="C30" s="19" t="s">
        <v>17</v>
      </c>
      <c r="D30" s="6">
        <v>1808.7</v>
      </c>
      <c r="E30" s="42">
        <f>D30/E3/12</f>
        <v>0.10336373611301604</v>
      </c>
      <c r="F30" s="6">
        <v>0.05</v>
      </c>
      <c r="G30" s="6">
        <v>0.1</v>
      </c>
    </row>
    <row r="31" spans="1:8" ht="23.4" customHeight="1" thickBot="1" x14ac:dyDescent="0.3">
      <c r="A31" s="11">
        <v>5</v>
      </c>
      <c r="B31" s="11" t="s">
        <v>12</v>
      </c>
      <c r="C31" s="30" t="s">
        <v>9</v>
      </c>
      <c r="D31" s="16">
        <f>D32+D34+D33</f>
        <v>280429.54000000004</v>
      </c>
      <c r="E31" s="37">
        <f>E32+E34</f>
        <v>14.793240349007732</v>
      </c>
      <c r="F31" s="16">
        <f>F32+F34</f>
        <v>14.879999999999999</v>
      </c>
      <c r="G31" s="16">
        <f>G32+G33+G34</f>
        <v>6.87</v>
      </c>
    </row>
    <row r="32" spans="1:8" ht="21.6" customHeight="1" x14ac:dyDescent="0.25">
      <c r="A32" s="5"/>
      <c r="B32" s="29" t="s">
        <v>16</v>
      </c>
      <c r="C32" s="28" t="s">
        <v>11</v>
      </c>
      <c r="D32" s="9">
        <v>138050.14000000001</v>
      </c>
      <c r="E32" s="43">
        <f>D32/E3/13</f>
        <v>7.2824314486775057</v>
      </c>
      <c r="F32" s="9">
        <v>7.38</v>
      </c>
      <c r="G32" s="9">
        <v>3</v>
      </c>
      <c r="H32" s="46"/>
    </row>
    <row r="33" spans="1:9" ht="1.2" hidden="1" customHeight="1" x14ac:dyDescent="0.25">
      <c r="A33" s="5"/>
      <c r="B33" s="12"/>
      <c r="C33" s="13"/>
      <c r="D33" s="6"/>
      <c r="E33" s="42" t="e">
        <f>D33/H34/12</f>
        <v>#DIV/0!</v>
      </c>
      <c r="F33" s="6">
        <v>0.65</v>
      </c>
      <c r="G33" s="6">
        <v>1.2</v>
      </c>
      <c r="H33" s="46">
        <v>4687.3</v>
      </c>
    </row>
    <row r="34" spans="1:9" ht="18.600000000000001" customHeight="1" thickBot="1" x14ac:dyDescent="0.3">
      <c r="A34" s="5"/>
      <c r="B34" s="13" t="s">
        <v>30</v>
      </c>
      <c r="C34" s="13" t="s">
        <v>11</v>
      </c>
      <c r="D34" s="6">
        <v>142379.4</v>
      </c>
      <c r="E34" s="42">
        <f>D34/E3/13</f>
        <v>7.5108089003302272</v>
      </c>
      <c r="F34" s="6">
        <v>7.5</v>
      </c>
      <c r="G34" s="49">
        <v>2.67</v>
      </c>
      <c r="H34" s="50"/>
      <c r="I34" s="51"/>
    </row>
    <row r="35" spans="1:9" ht="20.399999999999999" customHeight="1" thickBot="1" x14ac:dyDescent="0.3">
      <c r="A35" s="58">
        <v>6</v>
      </c>
      <c r="B35" s="58" t="s">
        <v>41</v>
      </c>
      <c r="C35" s="48" t="s">
        <v>9</v>
      </c>
      <c r="D35" s="11">
        <v>25049</v>
      </c>
      <c r="E35" s="40">
        <f>D35/12/E3</f>
        <v>1.4315023087825172</v>
      </c>
      <c r="F35" s="11">
        <v>0.21</v>
      </c>
      <c r="G35" s="11">
        <v>3.63</v>
      </c>
    </row>
    <row r="36" spans="1:9" ht="26.4" customHeight="1" thickBot="1" x14ac:dyDescent="0.3">
      <c r="A36" s="11">
        <v>7</v>
      </c>
      <c r="B36" s="11" t="s">
        <v>31</v>
      </c>
      <c r="C36" s="32" t="s">
        <v>9</v>
      </c>
      <c r="D36" s="11">
        <v>27860.5</v>
      </c>
      <c r="E36" s="40">
        <f>D36/E3/12</f>
        <v>1.5921741416358068</v>
      </c>
      <c r="F36" s="11">
        <v>0.65</v>
      </c>
      <c r="G36" s="11" t="e">
        <f>G6+G12+G19+G25+G31+G35</f>
        <v>#REF!</v>
      </c>
    </row>
    <row r="37" spans="1:9" ht="26.4" customHeight="1" thickBot="1" x14ac:dyDescent="0.3">
      <c r="A37" s="18">
        <v>8</v>
      </c>
      <c r="B37" s="18" t="s">
        <v>27</v>
      </c>
      <c r="C37" s="26" t="s">
        <v>9</v>
      </c>
      <c r="D37" s="18">
        <v>11500</v>
      </c>
      <c r="E37" s="39">
        <f>D37/E3/12</f>
        <v>0.65720294426919035</v>
      </c>
      <c r="F37" s="18">
        <v>0.5</v>
      </c>
      <c r="G37" s="18"/>
    </row>
    <row r="38" spans="1:9" ht="21" customHeight="1" thickBot="1" x14ac:dyDescent="0.3">
      <c r="A38" s="18">
        <v>9</v>
      </c>
      <c r="B38" s="18" t="s">
        <v>28</v>
      </c>
      <c r="C38" s="26" t="s">
        <v>9</v>
      </c>
      <c r="D38" s="18">
        <v>8731.2000000000007</v>
      </c>
      <c r="E38" s="39">
        <f>D38/12/E3</f>
        <v>0.49897133452201342</v>
      </c>
      <c r="F38" s="18">
        <v>0.5</v>
      </c>
      <c r="G38" s="18">
        <v>0.68</v>
      </c>
    </row>
    <row r="39" spans="1:9" ht="21" customHeight="1" thickBot="1" x14ac:dyDescent="0.3">
      <c r="A39" s="11">
        <v>10</v>
      </c>
      <c r="B39" s="10" t="s">
        <v>10</v>
      </c>
      <c r="C39" s="32" t="s">
        <v>11</v>
      </c>
      <c r="D39" s="11">
        <f>D6+D12+D19+D25+D31+D35+D36+D37+D38</f>
        <v>634541.5</v>
      </c>
      <c r="E39" s="40">
        <f>E6+E12+E19+E25+E31+E35+E36+E37+E38</f>
        <v>34.033140172815791</v>
      </c>
      <c r="F39" s="40">
        <f>F6+F12+F19+F25+F31+F35+F36+F37+F38</f>
        <v>30</v>
      </c>
      <c r="G39" s="11">
        <v>0.3</v>
      </c>
    </row>
    <row r="40" spans="1:9" ht="30" customHeight="1" thickBot="1" x14ac:dyDescent="0.3">
      <c r="A40" s="11"/>
      <c r="B40" s="10"/>
      <c r="C40" s="32"/>
      <c r="D40" s="11"/>
      <c r="E40" s="40"/>
      <c r="F40" s="11"/>
      <c r="G40" s="40" t="e">
        <f>#REF!+G38+G39</f>
        <v>#REF!</v>
      </c>
    </row>
    <row r="41" spans="1:9" x14ac:dyDescent="0.25">
      <c r="E41" s="44"/>
    </row>
    <row r="42" spans="1:9" x14ac:dyDescent="0.25">
      <c r="B42" s="56"/>
    </row>
    <row r="43" spans="1:9" x14ac:dyDescent="0.25">
      <c r="B43" s="56"/>
    </row>
    <row r="44" spans="1:9" x14ac:dyDescent="0.25">
      <c r="B44" s="56"/>
    </row>
    <row r="45" spans="1:9" x14ac:dyDescent="0.25">
      <c r="B45" s="57"/>
    </row>
  </sheetData>
  <phoneticPr fontId="0" type="noConversion"/>
  <pageMargins left="0.25" right="0.25" top="0.75" bottom="0.75" header="0.3" footer="0.3"/>
  <pageSetup paperSize="9" scale="9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2019-02-09T09:08:09Z</cp:lastPrinted>
  <dcterms:created xsi:type="dcterms:W3CDTF">2011-07-12T11:42:04Z</dcterms:created>
  <dcterms:modified xsi:type="dcterms:W3CDTF">2019-02-12T13:05:24Z</dcterms:modified>
</cp:coreProperties>
</file>